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440" windowHeight="11310"/>
  </bookViews>
  <sheets>
    <sheet name="Annette" sheetId="1" r:id="rId1"/>
    <sheet name="Neil" sheetId="7" r:id="rId2"/>
    <sheet name="Laurel" sheetId="8" r:id="rId3"/>
    <sheet name="Mike" sheetId="9" r:id="rId4"/>
    <sheet name="Jino" sheetId="10" r:id="rId5"/>
    <sheet name="Sheet1" sheetId="11" r:id="rId6"/>
  </sheets>
  <definedNames>
    <definedName name="_xlnm.Print_Area" localSheetId="0">Annette!$A$1:$M$24</definedName>
    <definedName name="_xlnm.Print_Area" localSheetId="4">Jino!$A$1:$L$20</definedName>
  </definedNames>
  <calcPr calcId="145621"/>
</workbook>
</file>

<file path=xl/calcChain.xml><?xml version="1.0" encoding="utf-8"?>
<calcChain xmlns="http://schemas.openxmlformats.org/spreadsheetml/2006/main">
  <c r="L13" i="1" l="1"/>
  <c r="E15" i="1" l="1"/>
  <c r="E17" i="1"/>
  <c r="E16" i="1"/>
  <c r="H15" i="1"/>
  <c r="H14" i="10"/>
  <c r="G14" i="10"/>
  <c r="F14" i="10"/>
  <c r="L12" i="10"/>
  <c r="L13" i="10"/>
  <c r="L15" i="10"/>
  <c r="G13" i="10"/>
  <c r="E13" i="10"/>
  <c r="G9" i="8"/>
  <c r="E9" i="8"/>
  <c r="L14" i="10" l="1"/>
  <c r="G9" i="9"/>
  <c r="H9" i="9"/>
  <c r="E9" i="9"/>
  <c r="L18" i="1" l="1"/>
  <c r="L13" i="9"/>
  <c r="L14" i="9"/>
  <c r="L15" i="9"/>
  <c r="L16" i="9"/>
  <c r="L17" i="9"/>
  <c r="L12" i="1"/>
  <c r="L14" i="1"/>
  <c r="L15" i="1"/>
  <c r="L16" i="1"/>
  <c r="L9" i="1"/>
  <c r="L17" i="1"/>
  <c r="F20" i="1" l="1"/>
  <c r="E20" i="1"/>
  <c r="L10" i="7"/>
  <c r="L18" i="9"/>
  <c r="L9" i="8"/>
  <c r="L10" i="8"/>
  <c r="L11" i="8"/>
  <c r="H20" i="9"/>
  <c r="G20" i="9"/>
  <c r="F20" i="9"/>
  <c r="E13" i="7"/>
  <c r="F13" i="7"/>
  <c r="K16" i="10"/>
  <c r="J16" i="10"/>
  <c r="I16" i="10"/>
  <c r="H16" i="10"/>
  <c r="G16" i="10"/>
  <c r="F16" i="10"/>
  <c r="E16" i="10"/>
  <c r="L11" i="10"/>
  <c r="L10" i="10"/>
  <c r="L9" i="10"/>
  <c r="L19" i="9"/>
  <c r="L12" i="9"/>
  <c r="L11" i="9"/>
  <c r="L10" i="9"/>
  <c r="K20" i="9"/>
  <c r="J20" i="9"/>
  <c r="I20" i="9"/>
  <c r="K12" i="8"/>
  <c r="J12" i="8"/>
  <c r="I12" i="8"/>
  <c r="H12" i="8"/>
  <c r="G12" i="8"/>
  <c r="F12" i="8"/>
  <c r="E12" i="8"/>
  <c r="K13" i="7"/>
  <c r="J13" i="7"/>
  <c r="I13" i="7"/>
  <c r="H13" i="7"/>
  <c r="L12" i="7"/>
  <c r="L11" i="7"/>
  <c r="L19" i="1"/>
  <c r="H20" i="1"/>
  <c r="I20" i="1"/>
  <c r="J20" i="1"/>
  <c r="K20" i="1"/>
  <c r="L11" i="1"/>
  <c r="L9" i="9"/>
  <c r="E20" i="9"/>
  <c r="L9" i="7"/>
  <c r="L16" i="10" l="1"/>
  <c r="L20" i="9"/>
  <c r="G20" i="1"/>
  <c r="L12" i="8"/>
  <c r="L10" i="1"/>
  <c r="L20" i="1" s="1"/>
  <c r="G13" i="7"/>
  <c r="L13" i="7"/>
</calcChain>
</file>

<file path=xl/sharedStrings.xml><?xml version="1.0" encoding="utf-8"?>
<sst xmlns="http://schemas.openxmlformats.org/spreadsheetml/2006/main" count="164" uniqueCount="63">
  <si>
    <t>Date</t>
  </si>
  <si>
    <t>Location</t>
  </si>
  <si>
    <t>Purpose</t>
  </si>
  <si>
    <t>Notes</t>
  </si>
  <si>
    <t>Travel</t>
  </si>
  <si>
    <t>Accom.</t>
  </si>
  <si>
    <t>Meals</t>
  </si>
  <si>
    <t>Other</t>
  </si>
  <si>
    <t>Total</t>
  </si>
  <si>
    <t>Parking</t>
  </si>
  <si>
    <t>Car/Taxi</t>
  </si>
  <si>
    <t>Attendees:  VP's &amp; AVP's</t>
  </si>
  <si>
    <t>The University of Winnipeg is committed to the principles of transparancy and accountability.  As part of this commitment, the University is making the</t>
  </si>
  <si>
    <t>Name:</t>
  </si>
  <si>
    <t>Reporting Period:</t>
  </si>
  <si>
    <t>Notes:</t>
  </si>
  <si>
    <t>Hospitality</t>
  </si>
  <si>
    <t xml:space="preserve">  Travel may be booked and paid for months before the trip takes place in order to take advantage of seat sales, etc.  </t>
  </si>
  <si>
    <t xml:space="preserve">  For purposes of reporting, travel costs are reported in the month to which the travel actually took place.</t>
  </si>
  <si>
    <t xml:space="preserve">                  President's and Vice-Presidents' travel expense information publicly available through routine disclosure.</t>
  </si>
  <si>
    <t>Winnipeg</t>
  </si>
  <si>
    <t>Registration</t>
  </si>
  <si>
    <t>Jino Distasio</t>
  </si>
  <si>
    <t>April 1 - June 30, 2016</t>
  </si>
  <si>
    <t xml:space="preserve">Michael Emslie </t>
  </si>
  <si>
    <t>Laurel Repski</t>
  </si>
  <si>
    <t>Neil Besner</t>
  </si>
  <si>
    <t>Annette Trimbee</t>
  </si>
  <si>
    <t>Apr 20-23</t>
  </si>
  <si>
    <t>Abbottsford BC</t>
  </si>
  <si>
    <t>Council of Western Financial, Logistical Operations Personel</t>
  </si>
  <si>
    <t xml:space="preserve">Deputy Ministers Dinner </t>
  </si>
  <si>
    <t>Manitoba Budget speech</t>
  </si>
  <si>
    <t>Calgary</t>
  </si>
  <si>
    <t>University HR Leaders Conference</t>
  </si>
  <si>
    <t>Conference Board Conference</t>
  </si>
  <si>
    <t>pick-up Candidate for UW position</t>
  </si>
  <si>
    <t>from Airport</t>
  </si>
  <si>
    <t>Business meeting</t>
  </si>
  <si>
    <t>2 people</t>
  </si>
  <si>
    <t>Workshop</t>
  </si>
  <si>
    <t>Off-site Committee Meeting</t>
  </si>
  <si>
    <t>June 26-28</t>
  </si>
  <si>
    <t>Ottawa</t>
  </si>
  <si>
    <t>Association of Canadian Comprehensive Research Universities</t>
  </si>
  <si>
    <t>Toronto</t>
  </si>
  <si>
    <t>March 30 - Apr 4</t>
  </si>
  <si>
    <t>San Francisco</t>
  </si>
  <si>
    <t>Association of American Geographers</t>
  </si>
  <si>
    <t>The University of Winnipeg is committed to the principles of transparency and accountability.  As part of this commitment, the University is making the</t>
  </si>
  <si>
    <t>paid from research grant</t>
  </si>
  <si>
    <t>Community Outreach</t>
  </si>
  <si>
    <t>Business Meeting</t>
  </si>
  <si>
    <t>4 people</t>
  </si>
  <si>
    <t>Fundraising</t>
  </si>
  <si>
    <t>May 28-31</t>
  </si>
  <si>
    <t>Regional Universities Consortium</t>
  </si>
  <si>
    <t>April 25-27</t>
  </si>
  <si>
    <t>Universities Canada</t>
  </si>
  <si>
    <t>April 21-24</t>
  </si>
  <si>
    <t>Edmonton</t>
  </si>
  <si>
    <t>April 12-15</t>
  </si>
  <si>
    <t>Amiskwaciy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</si>
</sst>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quotePrefix="1" applyNumberFormat="1" applyBorder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164" fontId="1" fillId="3" borderId="1" xfId="1" applyFont="1" applyFill="1" applyBorder="1"/>
    <xf numFmtId="164" fontId="1" fillId="4" borderId="1" xfId="1" applyFont="1" applyFill="1" applyBorder="1" applyAlignment="1">
      <alignment wrapText="1"/>
    </xf>
    <xf numFmtId="164" fontId="1" fillId="4" borderId="1" xfId="1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0" fillId="3" borderId="1" xfId="1" applyFont="1" applyFill="1" applyBorder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1095375</xdr:colOff>
      <xdr:row>3</xdr:row>
      <xdr:rowOff>171450</xdr:rowOff>
    </xdr:to>
    <xdr:pic>
      <xdr:nvPicPr>
        <xdr:cNvPr id="1052" name="Picture 2" descr="UW left stack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09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771525</xdr:colOff>
      <xdr:row>3</xdr:row>
      <xdr:rowOff>171450</xdr:rowOff>
    </xdr:to>
    <xdr:pic>
      <xdr:nvPicPr>
        <xdr:cNvPr id="2070" name="Picture 1" descr="UW left stack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09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1095375</xdr:colOff>
      <xdr:row>3</xdr:row>
      <xdr:rowOff>171450</xdr:rowOff>
    </xdr:to>
    <xdr:pic>
      <xdr:nvPicPr>
        <xdr:cNvPr id="3094" name="Picture 1" descr="UW left stack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09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847725</xdr:colOff>
      <xdr:row>3</xdr:row>
      <xdr:rowOff>171450</xdr:rowOff>
    </xdr:to>
    <xdr:pic>
      <xdr:nvPicPr>
        <xdr:cNvPr id="4118" name="Picture 1" descr="UW left stack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09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688975</xdr:colOff>
      <xdr:row>3</xdr:row>
      <xdr:rowOff>171450</xdr:rowOff>
    </xdr:to>
    <xdr:pic>
      <xdr:nvPicPr>
        <xdr:cNvPr id="5141" name="Picture 1" descr="UW left stack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09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="80" zoomScaleNormal="80" workbookViewId="0">
      <selection activeCell="A28" sqref="A28"/>
    </sheetView>
  </sheetViews>
  <sheetFormatPr defaultColWidth="9.140625" defaultRowHeight="15" x14ac:dyDescent="0.25"/>
  <cols>
    <col min="1" max="1" width="13.7109375" customWidth="1"/>
    <col min="2" max="2" width="16.7109375" customWidth="1"/>
    <col min="3" max="3" width="33.140625" customWidth="1"/>
    <col min="4" max="4" width="33.7109375" customWidth="1"/>
    <col min="5" max="5" width="11.5703125" bestFit="1" customWidth="1"/>
    <col min="6" max="11" width="10.7109375" customWidth="1"/>
    <col min="12" max="12" width="11.5703125" bestFit="1" customWidth="1"/>
    <col min="13" max="13" width="23.140625" hidden="1" customWidth="1"/>
    <col min="14" max="14" width="4" style="21" customWidth="1"/>
    <col min="15" max="15" width="60.28515625" style="21" customWidth="1"/>
    <col min="16" max="16384" width="9.140625" style="21"/>
  </cols>
  <sheetData>
    <row r="2" spans="1:15" x14ac:dyDescent="0.25">
      <c r="D2" s="8" t="s">
        <v>12</v>
      </c>
      <c r="E2" s="8"/>
      <c r="F2" s="8"/>
      <c r="G2" s="8"/>
      <c r="H2" s="8"/>
      <c r="I2" s="8"/>
      <c r="J2" s="8"/>
      <c r="K2" s="8"/>
      <c r="L2" s="8"/>
      <c r="M2" s="8"/>
      <c r="N2" s="20"/>
    </row>
    <row r="3" spans="1:15" x14ac:dyDescent="0.25">
      <c r="D3" s="8" t="s">
        <v>19</v>
      </c>
      <c r="E3" s="21"/>
      <c r="F3" s="8"/>
      <c r="G3" s="8"/>
      <c r="H3" s="8"/>
      <c r="I3" s="8"/>
      <c r="J3" s="8"/>
      <c r="K3" s="8"/>
      <c r="L3" s="8"/>
      <c r="M3" s="8"/>
      <c r="N3" s="20"/>
    </row>
    <row r="5" spans="1:15" ht="21" customHeight="1" x14ac:dyDescent="0.25">
      <c r="C5" s="13" t="s">
        <v>13</v>
      </c>
      <c r="D5" s="16" t="s">
        <v>27</v>
      </c>
    </row>
    <row r="6" spans="1:15" x14ac:dyDescent="0.25">
      <c r="C6" s="14" t="s">
        <v>14</v>
      </c>
      <c r="D6" s="15" t="s">
        <v>23</v>
      </c>
    </row>
    <row r="8" spans="1:15" x14ac:dyDescent="0.25">
      <c r="A8" s="9" t="s">
        <v>0</v>
      </c>
      <c r="B8" s="9" t="s">
        <v>1</v>
      </c>
      <c r="C8" s="9" t="s">
        <v>2</v>
      </c>
      <c r="D8" s="9" t="s">
        <v>3</v>
      </c>
      <c r="E8" s="19" t="s">
        <v>4</v>
      </c>
      <c r="F8" s="19" t="s">
        <v>5</v>
      </c>
      <c r="G8" s="19" t="s">
        <v>10</v>
      </c>
      <c r="H8" s="19" t="s">
        <v>6</v>
      </c>
      <c r="I8" s="19" t="s">
        <v>16</v>
      </c>
      <c r="J8" s="19" t="s">
        <v>9</v>
      </c>
      <c r="K8" s="19" t="s">
        <v>7</v>
      </c>
      <c r="L8" s="19" t="s">
        <v>8</v>
      </c>
    </row>
    <row r="9" spans="1:15" ht="14.45" x14ac:dyDescent="0.3">
      <c r="A9" s="6">
        <v>42548</v>
      </c>
      <c r="B9" s="4" t="s">
        <v>20</v>
      </c>
      <c r="C9" s="5" t="s">
        <v>52</v>
      </c>
      <c r="D9" s="5" t="s">
        <v>39</v>
      </c>
      <c r="E9" s="10"/>
      <c r="F9" s="10"/>
      <c r="G9" s="10"/>
      <c r="H9" s="10">
        <v>23.95</v>
      </c>
      <c r="I9" s="10"/>
      <c r="J9" s="10"/>
      <c r="K9" s="10"/>
      <c r="L9" s="11">
        <f>SUM(E9:K9)</f>
        <v>23.95</v>
      </c>
    </row>
    <row r="10" spans="1:15" ht="14.45" x14ac:dyDescent="0.3">
      <c r="A10" s="3">
        <v>42549</v>
      </c>
      <c r="B10" s="4" t="s">
        <v>20</v>
      </c>
      <c r="C10" s="5" t="s">
        <v>52</v>
      </c>
      <c r="D10" s="5" t="s">
        <v>53</v>
      </c>
      <c r="E10" s="10"/>
      <c r="F10" s="10"/>
      <c r="G10" s="23"/>
      <c r="H10" s="10">
        <v>44.1</v>
      </c>
      <c r="I10" s="10"/>
      <c r="J10" s="10"/>
      <c r="K10" s="10"/>
      <c r="L10" s="11">
        <f>SUM(E10:K10)</f>
        <v>44.1</v>
      </c>
      <c r="O10" s="22"/>
    </row>
    <row r="11" spans="1:15" ht="14.45" x14ac:dyDescent="0.3">
      <c r="A11" s="6">
        <v>42527</v>
      </c>
      <c r="B11" s="4" t="s">
        <v>20</v>
      </c>
      <c r="C11" s="5" t="s">
        <v>51</v>
      </c>
      <c r="D11" s="5"/>
      <c r="E11" s="10"/>
      <c r="F11" s="10"/>
      <c r="G11" s="10"/>
      <c r="H11" s="10"/>
      <c r="I11" s="10"/>
      <c r="J11" s="10">
        <v>6</v>
      </c>
      <c r="K11" s="10"/>
      <c r="L11" s="11">
        <f>SUM(E11:K11)</f>
        <v>6</v>
      </c>
      <c r="O11" s="24"/>
    </row>
    <row r="12" spans="1:15" ht="14.45" x14ac:dyDescent="0.3">
      <c r="A12" s="6">
        <v>42502</v>
      </c>
      <c r="B12" s="4" t="s">
        <v>20</v>
      </c>
      <c r="C12" s="5" t="s">
        <v>51</v>
      </c>
      <c r="D12" s="5"/>
      <c r="E12" s="10"/>
      <c r="F12" s="10"/>
      <c r="G12" s="10"/>
      <c r="H12" s="10"/>
      <c r="I12" s="10"/>
      <c r="J12" s="10">
        <v>9</v>
      </c>
      <c r="K12" s="10"/>
      <c r="L12" s="11">
        <f t="shared" ref="L12:L18" si="0">SUM(E12:K12)</f>
        <v>9</v>
      </c>
      <c r="O12" s="24"/>
    </row>
    <row r="13" spans="1:15" ht="14.45" x14ac:dyDescent="0.3">
      <c r="A13" s="6">
        <v>42517</v>
      </c>
      <c r="B13" s="4" t="s">
        <v>20</v>
      </c>
      <c r="C13" s="5" t="s">
        <v>52</v>
      </c>
      <c r="D13" s="5"/>
      <c r="E13" s="10"/>
      <c r="F13" s="10"/>
      <c r="G13" s="10"/>
      <c r="H13" s="10"/>
      <c r="I13" s="10"/>
      <c r="J13" s="10">
        <v>3.75</v>
      </c>
      <c r="K13" s="10"/>
      <c r="L13" s="11">
        <f t="shared" si="0"/>
        <v>3.75</v>
      </c>
      <c r="O13" s="24"/>
    </row>
    <row r="14" spans="1:15" ht="14.45" x14ac:dyDescent="0.3">
      <c r="A14" s="6">
        <v>42523</v>
      </c>
      <c r="B14" s="4" t="s">
        <v>20</v>
      </c>
      <c r="C14" s="5" t="s">
        <v>54</v>
      </c>
      <c r="D14" s="5" t="s">
        <v>39</v>
      </c>
      <c r="E14" s="10"/>
      <c r="F14" s="10"/>
      <c r="G14" s="10"/>
      <c r="H14" s="10">
        <v>48.82</v>
      </c>
      <c r="I14" s="10"/>
      <c r="J14" s="10"/>
      <c r="K14" s="10"/>
      <c r="L14" s="11">
        <f t="shared" si="0"/>
        <v>48.82</v>
      </c>
      <c r="O14" s="24"/>
    </row>
    <row r="15" spans="1:15" ht="14.45" x14ac:dyDescent="0.3">
      <c r="A15" s="6" t="s">
        <v>55</v>
      </c>
      <c r="B15" s="4" t="s">
        <v>43</v>
      </c>
      <c r="C15" s="5" t="s">
        <v>56</v>
      </c>
      <c r="D15" s="5"/>
      <c r="E15" s="10">
        <f>31.5+107.99+31.5+723.05</f>
        <v>894.04</v>
      </c>
      <c r="F15" s="10">
        <v>535.39</v>
      </c>
      <c r="G15" s="10">
        <v>38.4</v>
      </c>
      <c r="H15" s="10">
        <f>13+11.01+12.71</f>
        <v>36.72</v>
      </c>
      <c r="I15" s="10"/>
      <c r="J15" s="10"/>
      <c r="K15" s="10"/>
      <c r="L15" s="11">
        <f t="shared" si="0"/>
        <v>1504.55</v>
      </c>
    </row>
    <row r="16" spans="1:15" ht="14.45" x14ac:dyDescent="0.3">
      <c r="A16" s="6" t="s">
        <v>57</v>
      </c>
      <c r="B16" s="4" t="s">
        <v>45</v>
      </c>
      <c r="C16" s="5" t="s">
        <v>58</v>
      </c>
      <c r="D16" s="5"/>
      <c r="E16" s="10">
        <f>31.5+596.46+21+52.5</f>
        <v>701.46</v>
      </c>
      <c r="F16" s="10">
        <v>600.88</v>
      </c>
      <c r="G16" s="10">
        <v>64.900000000000006</v>
      </c>
      <c r="H16" s="10"/>
      <c r="I16" s="10"/>
      <c r="J16" s="10"/>
      <c r="K16" s="10"/>
      <c r="L16" s="11">
        <f t="shared" si="0"/>
        <v>1367.2400000000002</v>
      </c>
    </row>
    <row r="17" spans="1:13" ht="14.45" x14ac:dyDescent="0.3">
      <c r="A17" s="6" t="s">
        <v>59</v>
      </c>
      <c r="B17" s="4" t="s">
        <v>60</v>
      </c>
      <c r="C17" s="5" t="s">
        <v>62</v>
      </c>
      <c r="D17" s="5"/>
      <c r="E17" s="10">
        <f>31.5+165.84+217.48+52.5</f>
        <v>467.32</v>
      </c>
      <c r="F17" s="10"/>
      <c r="G17" s="10">
        <v>19</v>
      </c>
      <c r="H17" s="10"/>
      <c r="I17" s="10"/>
      <c r="J17" s="10"/>
      <c r="K17" s="10"/>
      <c r="L17" s="11">
        <f t="shared" si="0"/>
        <v>486.32</v>
      </c>
    </row>
    <row r="18" spans="1:13" ht="14.45" x14ac:dyDescent="0.3">
      <c r="A18" s="6"/>
      <c r="B18" s="4"/>
      <c r="C18" s="5"/>
      <c r="D18" s="5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1:13" s="22" customFormat="1" ht="14.45" x14ac:dyDescent="0.3">
      <c r="A19" s="6"/>
      <c r="B19" s="4"/>
      <c r="C19" s="5"/>
      <c r="D19" s="5"/>
      <c r="E19" s="10"/>
      <c r="F19" s="10"/>
      <c r="G19" s="10"/>
      <c r="H19" s="10"/>
      <c r="I19" s="10"/>
      <c r="J19" s="10"/>
      <c r="K19" s="10"/>
      <c r="L19" s="11">
        <f>SUM(E19:K19)</f>
        <v>0</v>
      </c>
      <c r="M19" t="s">
        <v>11</v>
      </c>
    </row>
    <row r="20" spans="1:13" ht="14.45" x14ac:dyDescent="0.3">
      <c r="A20" s="17"/>
      <c r="B20" s="18"/>
      <c r="C20" s="18"/>
      <c r="D20" s="18"/>
      <c r="E20" s="12">
        <f t="shared" ref="E20:L20" si="1">SUM(E9:E19)</f>
        <v>2062.8200000000002</v>
      </c>
      <c r="F20" s="12">
        <f t="shared" si="1"/>
        <v>1136.27</v>
      </c>
      <c r="G20" s="12">
        <f t="shared" si="1"/>
        <v>122.30000000000001</v>
      </c>
      <c r="H20" s="12">
        <f t="shared" si="1"/>
        <v>153.59</v>
      </c>
      <c r="I20" s="12">
        <f t="shared" si="1"/>
        <v>0</v>
      </c>
      <c r="J20" s="12">
        <f t="shared" si="1"/>
        <v>18.75</v>
      </c>
      <c r="K20" s="12">
        <f t="shared" si="1"/>
        <v>0</v>
      </c>
      <c r="L20" s="12">
        <f t="shared" si="1"/>
        <v>3493.7300000000005</v>
      </c>
    </row>
    <row r="21" spans="1:13" ht="14.45" x14ac:dyDescent="0.3">
      <c r="L21" s="2"/>
    </row>
    <row r="22" spans="1:13" ht="14.45" x14ac:dyDescent="0.3">
      <c r="A22" s="7" t="s">
        <v>15</v>
      </c>
      <c r="L22" s="2"/>
    </row>
    <row r="23" spans="1:13" ht="14.45" x14ac:dyDescent="0.3">
      <c r="A23" s="7" t="s">
        <v>17</v>
      </c>
      <c r="L23" s="2"/>
    </row>
    <row r="24" spans="1:13" ht="14.45" x14ac:dyDescent="0.3">
      <c r="A24" s="7" t="s">
        <v>18</v>
      </c>
      <c r="L24" s="2"/>
    </row>
    <row r="25" spans="1:13" ht="14.45" x14ac:dyDescent="0.3">
      <c r="L25" s="2"/>
    </row>
    <row r="26" spans="1:13" ht="14.45" x14ac:dyDescent="0.3">
      <c r="L26" s="2"/>
    </row>
    <row r="27" spans="1:13" ht="14.45" x14ac:dyDescent="0.3">
      <c r="L27" s="2"/>
    </row>
    <row r="28" spans="1:13" ht="14.45" x14ac:dyDescent="0.3">
      <c r="A28" s="21"/>
    </row>
  </sheetData>
  <sheetProtection password="801C" sheet="1" objects="1" scenarios="1"/>
  <pageMargins left="0.45" right="0.4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zoomScaleNormal="100" workbookViewId="0">
      <selection activeCell="O7" sqref="O7:Q14"/>
    </sheetView>
  </sheetViews>
  <sheetFormatPr defaultColWidth="9.140625" defaultRowHeight="15" x14ac:dyDescent="0.25"/>
  <cols>
    <col min="1" max="1" width="18.5703125" customWidth="1"/>
    <col min="2" max="2" width="20.5703125" customWidth="1"/>
    <col min="3" max="3" width="29.7109375" customWidth="1"/>
    <col min="4" max="4" width="33.7109375" customWidth="1"/>
    <col min="5" max="10" width="10.7109375" customWidth="1"/>
    <col min="11" max="11" width="11.7109375" bestFit="1" customWidth="1"/>
    <col min="12" max="12" width="10.7109375" customWidth="1"/>
    <col min="13" max="13" width="23.140625" hidden="1" customWidth="1"/>
    <col min="14" max="16384" width="9.140625" style="21"/>
  </cols>
  <sheetData>
    <row r="2" spans="1:14" x14ac:dyDescent="0.25">
      <c r="D2" s="8" t="s">
        <v>12</v>
      </c>
      <c r="E2" s="8"/>
      <c r="F2" s="8"/>
      <c r="G2" s="8"/>
      <c r="H2" s="8"/>
      <c r="I2" s="8"/>
      <c r="J2" s="8"/>
      <c r="K2" s="8"/>
      <c r="L2" s="8"/>
      <c r="M2" s="8"/>
      <c r="N2" s="20"/>
    </row>
    <row r="3" spans="1:14" x14ac:dyDescent="0.25">
      <c r="D3" s="8" t="s">
        <v>19</v>
      </c>
      <c r="E3" s="21"/>
      <c r="F3" s="8"/>
      <c r="G3" s="8"/>
      <c r="H3" s="8"/>
      <c r="I3" s="8"/>
      <c r="J3" s="8"/>
      <c r="K3" s="8"/>
      <c r="L3" s="8"/>
      <c r="M3" s="8"/>
      <c r="N3" s="20"/>
    </row>
    <row r="5" spans="1:14" ht="21" customHeight="1" x14ac:dyDescent="0.25">
      <c r="C5" s="13" t="s">
        <v>13</v>
      </c>
      <c r="D5" s="16" t="s">
        <v>26</v>
      </c>
    </row>
    <row r="6" spans="1:14" x14ac:dyDescent="0.25">
      <c r="C6" s="14" t="s">
        <v>14</v>
      </c>
      <c r="D6" s="15" t="s">
        <v>23</v>
      </c>
    </row>
    <row r="8" spans="1:14" x14ac:dyDescent="0.25">
      <c r="A8" s="9" t="s">
        <v>0</v>
      </c>
      <c r="B8" s="9" t="s">
        <v>1</v>
      </c>
      <c r="C8" s="9" t="s">
        <v>2</v>
      </c>
      <c r="D8" s="9" t="s">
        <v>3</v>
      </c>
      <c r="E8" s="19" t="s">
        <v>4</v>
      </c>
      <c r="F8" s="19" t="s">
        <v>5</v>
      </c>
      <c r="G8" s="19" t="s">
        <v>10</v>
      </c>
      <c r="H8" s="19" t="s">
        <v>6</v>
      </c>
      <c r="I8" s="19" t="s">
        <v>16</v>
      </c>
      <c r="J8" s="19" t="s">
        <v>9</v>
      </c>
      <c r="K8" s="19" t="s">
        <v>21</v>
      </c>
      <c r="L8" s="19" t="s">
        <v>8</v>
      </c>
    </row>
    <row r="9" spans="1:14" ht="14.45" x14ac:dyDescent="0.3">
      <c r="A9" s="3"/>
      <c r="B9" s="4"/>
      <c r="C9" s="5"/>
      <c r="D9" s="5"/>
      <c r="E9" s="10"/>
      <c r="F9" s="10"/>
      <c r="G9" s="10"/>
      <c r="H9" s="10"/>
      <c r="I9" s="10"/>
      <c r="J9" s="10"/>
      <c r="K9" s="10"/>
      <c r="L9" s="11">
        <f>SUM(E9:K9)</f>
        <v>0</v>
      </c>
    </row>
    <row r="10" spans="1:14" ht="14.45" x14ac:dyDescent="0.3">
      <c r="A10" s="4"/>
      <c r="B10" s="4"/>
      <c r="C10" s="5"/>
      <c r="D10" s="5"/>
      <c r="E10" s="10"/>
      <c r="F10" s="10"/>
      <c r="G10" s="10"/>
      <c r="H10" s="10"/>
      <c r="I10" s="10"/>
      <c r="J10" s="10"/>
      <c r="K10" s="10"/>
      <c r="L10" s="11">
        <f>SUM(E10:K10)</f>
        <v>0</v>
      </c>
    </row>
    <row r="11" spans="1:14" s="22" customFormat="1" ht="14.45" x14ac:dyDescent="0.3">
      <c r="A11" s="3"/>
      <c r="B11" s="4"/>
      <c r="C11" s="5"/>
      <c r="D11" s="5"/>
      <c r="E11" s="10"/>
      <c r="F11" s="10"/>
      <c r="G11" s="10"/>
      <c r="H11" s="10"/>
      <c r="I11" s="10"/>
      <c r="J11" s="10"/>
      <c r="K11" s="10"/>
      <c r="L11" s="11">
        <f>SUM(E11:K11)</f>
        <v>0</v>
      </c>
      <c r="M11" t="s">
        <v>11</v>
      </c>
    </row>
    <row r="12" spans="1:14" ht="14.45" x14ac:dyDescent="0.3">
      <c r="A12" s="4"/>
      <c r="B12" s="4"/>
      <c r="C12" s="5"/>
      <c r="D12" s="5"/>
      <c r="E12" s="10"/>
      <c r="F12" s="10"/>
      <c r="G12" s="10"/>
      <c r="H12" s="10"/>
      <c r="I12" s="10"/>
      <c r="J12" s="10"/>
      <c r="K12" s="10"/>
      <c r="L12" s="11">
        <f>SUM(E12:K12)</f>
        <v>0</v>
      </c>
      <c r="M12" s="1"/>
    </row>
    <row r="13" spans="1:14" ht="14.45" x14ac:dyDescent="0.3">
      <c r="A13" s="17"/>
      <c r="B13" s="18"/>
      <c r="C13" s="18"/>
      <c r="D13" s="18"/>
      <c r="E13" s="12">
        <f t="shared" ref="E13:L13" si="0">SUM(E9:E12)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</row>
    <row r="14" spans="1:14" ht="14.45" x14ac:dyDescent="0.3">
      <c r="L14" s="2"/>
    </row>
    <row r="15" spans="1:14" ht="14.45" x14ac:dyDescent="0.3">
      <c r="A15" s="7" t="s">
        <v>15</v>
      </c>
      <c r="L15" s="2"/>
    </row>
    <row r="16" spans="1:14" ht="14.45" x14ac:dyDescent="0.3">
      <c r="A16" s="7" t="s">
        <v>17</v>
      </c>
      <c r="L16" s="2"/>
    </row>
    <row r="17" spans="1:12" ht="14.45" x14ac:dyDescent="0.3">
      <c r="A17" s="7" t="s">
        <v>18</v>
      </c>
      <c r="L17" s="2"/>
    </row>
    <row r="18" spans="1:12" ht="14.45" x14ac:dyDescent="0.3">
      <c r="L18" s="2"/>
    </row>
    <row r="19" spans="1:12" ht="14.45" x14ac:dyDescent="0.3">
      <c r="L19" s="2"/>
    </row>
    <row r="20" spans="1:12" ht="14.45" x14ac:dyDescent="0.3">
      <c r="L20" s="2"/>
    </row>
  </sheetData>
  <sheetProtection password="801C" sheet="1" objects="1" scenarios="1"/>
  <pageMargins left="0.45" right="0.45" top="0.75" bottom="0.75" header="0.3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zoomScaleNormal="100" workbookViewId="0">
      <selection activeCell="O7" sqref="O7:Q14"/>
    </sheetView>
  </sheetViews>
  <sheetFormatPr defaultColWidth="9.140625" defaultRowHeight="15" x14ac:dyDescent="0.25"/>
  <cols>
    <col min="1" max="1" width="13.7109375" customWidth="1"/>
    <col min="2" max="2" width="16.7109375" customWidth="1"/>
    <col min="3" max="3" width="29.7109375" customWidth="1"/>
    <col min="4" max="4" width="33.7109375" customWidth="1"/>
    <col min="5" max="12" width="10.7109375" customWidth="1"/>
    <col min="13" max="13" width="23.140625" hidden="1" customWidth="1"/>
    <col min="14" max="14" width="4.85546875" customWidth="1"/>
    <col min="15" max="16384" width="9.140625" style="21"/>
  </cols>
  <sheetData>
    <row r="2" spans="1:15" x14ac:dyDescent="0.25">
      <c r="D2" s="8" t="s">
        <v>12</v>
      </c>
      <c r="E2" s="8"/>
      <c r="F2" s="8"/>
      <c r="G2" s="8"/>
      <c r="H2" s="8"/>
      <c r="I2" s="8"/>
      <c r="J2" s="8"/>
      <c r="K2" s="8"/>
      <c r="L2" s="8"/>
      <c r="M2" s="8"/>
      <c r="N2" s="8"/>
      <c r="O2" s="20"/>
    </row>
    <row r="3" spans="1:15" x14ac:dyDescent="0.25">
      <c r="D3" s="8" t="s">
        <v>19</v>
      </c>
      <c r="E3" s="21"/>
      <c r="F3" s="8"/>
      <c r="G3" s="8"/>
      <c r="H3" s="8"/>
      <c r="I3" s="8"/>
      <c r="J3" s="8"/>
      <c r="K3" s="8"/>
      <c r="L3" s="8"/>
      <c r="M3" s="8"/>
      <c r="N3" s="8"/>
      <c r="O3" s="20"/>
    </row>
    <row r="5" spans="1:15" ht="21" customHeight="1" x14ac:dyDescent="0.25">
      <c r="C5" s="13" t="s">
        <v>13</v>
      </c>
      <c r="D5" s="16" t="s">
        <v>25</v>
      </c>
    </row>
    <row r="6" spans="1:15" x14ac:dyDescent="0.25">
      <c r="C6" s="14" t="s">
        <v>14</v>
      </c>
      <c r="D6" s="15" t="s">
        <v>23</v>
      </c>
    </row>
    <row r="8" spans="1:15" x14ac:dyDescent="0.25">
      <c r="A8" s="9" t="s">
        <v>0</v>
      </c>
      <c r="B8" s="9" t="s">
        <v>1</v>
      </c>
      <c r="C8" s="9" t="s">
        <v>2</v>
      </c>
      <c r="D8" s="9" t="s">
        <v>3</v>
      </c>
      <c r="E8" s="19" t="s">
        <v>4</v>
      </c>
      <c r="F8" s="19" t="s">
        <v>5</v>
      </c>
      <c r="G8" s="19" t="s">
        <v>10</v>
      </c>
      <c r="H8" s="19" t="s">
        <v>6</v>
      </c>
      <c r="I8" s="19" t="s">
        <v>16</v>
      </c>
      <c r="J8" s="19" t="s">
        <v>9</v>
      </c>
      <c r="K8" s="19" t="s">
        <v>7</v>
      </c>
      <c r="L8" s="19" t="s">
        <v>8</v>
      </c>
    </row>
    <row r="9" spans="1:15" ht="14.45" x14ac:dyDescent="0.3">
      <c r="A9" s="3" t="s">
        <v>61</v>
      </c>
      <c r="B9" s="4" t="s">
        <v>33</v>
      </c>
      <c r="C9" s="5" t="s">
        <v>34</v>
      </c>
      <c r="D9" s="5"/>
      <c r="E9" s="10">
        <f>444.9+31.5+52.5</f>
        <v>528.9</v>
      </c>
      <c r="F9" s="10">
        <v>156.06</v>
      </c>
      <c r="G9" s="10">
        <f>40.25+36.8</f>
        <v>77.05</v>
      </c>
      <c r="H9" s="10">
        <v>20.52</v>
      </c>
      <c r="I9" s="10"/>
      <c r="J9" s="10"/>
      <c r="K9" s="10"/>
      <c r="L9" s="11">
        <f t="shared" ref="L9:L11" si="0">SUM(E9:K9)</f>
        <v>782.53</v>
      </c>
    </row>
    <row r="10" spans="1:15" ht="14.45" x14ac:dyDescent="0.3">
      <c r="A10" s="3">
        <v>42516</v>
      </c>
      <c r="B10" s="4" t="s">
        <v>20</v>
      </c>
      <c r="C10" s="5" t="s">
        <v>35</v>
      </c>
      <c r="D10" s="5"/>
      <c r="E10" s="10"/>
      <c r="F10" s="10"/>
      <c r="G10" s="10"/>
      <c r="H10" s="10"/>
      <c r="I10" s="10"/>
      <c r="J10" s="10">
        <v>16</v>
      </c>
      <c r="K10" s="10"/>
      <c r="L10" s="11">
        <f t="shared" si="0"/>
        <v>16</v>
      </c>
    </row>
    <row r="11" spans="1:15" ht="14.45" x14ac:dyDescent="0.3">
      <c r="A11" s="3">
        <v>42522</v>
      </c>
      <c r="B11" s="4" t="s">
        <v>20</v>
      </c>
      <c r="C11" s="5" t="s">
        <v>36</v>
      </c>
      <c r="D11" s="5" t="s">
        <v>37</v>
      </c>
      <c r="E11" s="10"/>
      <c r="F11" s="10"/>
      <c r="G11" s="10"/>
      <c r="H11" s="10"/>
      <c r="I11" s="10"/>
      <c r="J11" s="10">
        <v>2</v>
      </c>
      <c r="K11" s="10"/>
      <c r="L11" s="11">
        <f t="shared" si="0"/>
        <v>2</v>
      </c>
    </row>
    <row r="12" spans="1:15" ht="14.45" x14ac:dyDescent="0.3">
      <c r="A12" s="17"/>
      <c r="B12" s="18"/>
      <c r="C12" s="18"/>
      <c r="D12" s="18"/>
      <c r="E12" s="12">
        <f t="shared" ref="E12:L12" si="1">SUM(E9:E11)</f>
        <v>528.9</v>
      </c>
      <c r="F12" s="12">
        <f t="shared" si="1"/>
        <v>156.06</v>
      </c>
      <c r="G12" s="12">
        <f t="shared" si="1"/>
        <v>77.05</v>
      </c>
      <c r="H12" s="12">
        <f t="shared" si="1"/>
        <v>20.52</v>
      </c>
      <c r="I12" s="12">
        <f t="shared" si="1"/>
        <v>0</v>
      </c>
      <c r="J12" s="12">
        <f t="shared" si="1"/>
        <v>18</v>
      </c>
      <c r="K12" s="12">
        <f t="shared" si="1"/>
        <v>0</v>
      </c>
      <c r="L12" s="12">
        <f t="shared" si="1"/>
        <v>800.53</v>
      </c>
    </row>
    <row r="13" spans="1:15" ht="14.45" x14ac:dyDescent="0.3">
      <c r="L13" s="2"/>
    </row>
    <row r="14" spans="1:15" ht="14.45" x14ac:dyDescent="0.3">
      <c r="A14" s="7" t="s">
        <v>15</v>
      </c>
      <c r="L14" s="2"/>
    </row>
    <row r="15" spans="1:15" ht="14.45" x14ac:dyDescent="0.3">
      <c r="A15" s="7" t="s">
        <v>17</v>
      </c>
      <c r="L15" s="2"/>
    </row>
    <row r="16" spans="1:15" ht="14.45" x14ac:dyDescent="0.3">
      <c r="A16" s="7" t="s">
        <v>18</v>
      </c>
      <c r="L16" s="2"/>
    </row>
    <row r="17" spans="12:12" ht="14.45" x14ac:dyDescent="0.3">
      <c r="L17" s="2"/>
    </row>
    <row r="18" spans="12:12" ht="14.45" x14ac:dyDescent="0.3">
      <c r="L18" s="2"/>
    </row>
    <row r="19" spans="12:12" ht="14.45" x14ac:dyDescent="0.3">
      <c r="L19" s="2"/>
    </row>
  </sheetData>
  <sheetProtection password="801C" sheet="1" objects="1" scenarios="1"/>
  <pageMargins left="0.45" right="0.45" top="0.75" bottom="0.75" header="0.3" footer="0.3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zoomScaleNormal="100" workbookViewId="0">
      <selection activeCell="O7" sqref="O7:Q14"/>
    </sheetView>
  </sheetViews>
  <sheetFormatPr defaultColWidth="9.140625" defaultRowHeight="15" x14ac:dyDescent="0.25"/>
  <cols>
    <col min="1" max="1" width="17.42578125" customWidth="1"/>
    <col min="2" max="2" width="16.7109375" customWidth="1"/>
    <col min="3" max="3" width="29.7109375" customWidth="1"/>
    <col min="4" max="4" width="33.7109375" customWidth="1"/>
    <col min="5" max="12" width="10.7109375" customWidth="1"/>
    <col min="13" max="13" width="23.140625" hidden="1" customWidth="1"/>
    <col min="14" max="14" width="4" style="21" customWidth="1"/>
    <col min="15" max="16384" width="9.140625" style="21"/>
  </cols>
  <sheetData>
    <row r="2" spans="1:15" x14ac:dyDescent="0.25">
      <c r="D2" s="8" t="s">
        <v>12</v>
      </c>
      <c r="E2" s="8"/>
      <c r="F2" s="8"/>
      <c r="G2" s="8"/>
      <c r="H2" s="8"/>
      <c r="I2" s="8"/>
      <c r="J2" s="8"/>
      <c r="K2" s="8"/>
      <c r="L2" s="8"/>
      <c r="M2" s="8"/>
      <c r="N2" s="20"/>
    </row>
    <row r="3" spans="1:15" x14ac:dyDescent="0.25">
      <c r="D3" s="8" t="s">
        <v>19</v>
      </c>
      <c r="E3" s="21"/>
      <c r="F3" s="8"/>
      <c r="G3" s="8"/>
      <c r="H3" s="8"/>
      <c r="I3" s="8"/>
      <c r="J3" s="8"/>
      <c r="K3" s="8"/>
      <c r="L3" s="8"/>
      <c r="M3" s="8"/>
      <c r="N3" s="20"/>
    </row>
    <row r="5" spans="1:15" ht="21" customHeight="1" x14ac:dyDescent="0.25">
      <c r="C5" s="13" t="s">
        <v>13</v>
      </c>
      <c r="D5" s="16" t="s">
        <v>24</v>
      </c>
    </row>
    <row r="6" spans="1:15" x14ac:dyDescent="0.25">
      <c r="C6" s="14" t="s">
        <v>14</v>
      </c>
      <c r="D6" s="15" t="s">
        <v>23</v>
      </c>
    </row>
    <row r="8" spans="1:15" x14ac:dyDescent="0.25">
      <c r="A8" s="9" t="s">
        <v>0</v>
      </c>
      <c r="B8" s="9" t="s">
        <v>1</v>
      </c>
      <c r="C8" s="9" t="s">
        <v>2</v>
      </c>
      <c r="D8" s="9" t="s">
        <v>3</v>
      </c>
      <c r="E8" s="19" t="s">
        <v>4</v>
      </c>
      <c r="F8" s="19" t="s">
        <v>5</v>
      </c>
      <c r="G8" s="19" t="s">
        <v>10</v>
      </c>
      <c r="H8" s="19" t="s">
        <v>6</v>
      </c>
      <c r="I8" s="19" t="s">
        <v>16</v>
      </c>
      <c r="J8" s="19" t="s">
        <v>9</v>
      </c>
      <c r="K8" s="19" t="s">
        <v>7</v>
      </c>
      <c r="L8" s="19" t="s">
        <v>8</v>
      </c>
    </row>
    <row r="9" spans="1:15" ht="45" customHeight="1" x14ac:dyDescent="0.3">
      <c r="A9" s="4" t="s">
        <v>28</v>
      </c>
      <c r="B9" s="4" t="s">
        <v>29</v>
      </c>
      <c r="C9" s="5" t="s">
        <v>30</v>
      </c>
      <c r="D9" s="5"/>
      <c r="E9" s="10">
        <f>184.17+254.23+26.25</f>
        <v>464.65</v>
      </c>
      <c r="F9" s="10">
        <v>241.5</v>
      </c>
      <c r="G9" s="10">
        <f>160</f>
        <v>160</v>
      </c>
      <c r="H9" s="10">
        <f>9.62+9.1</f>
        <v>18.72</v>
      </c>
      <c r="I9" s="10"/>
      <c r="J9" s="10">
        <v>72</v>
      </c>
      <c r="K9" s="10">
        <v>262.5</v>
      </c>
      <c r="L9" s="11">
        <f t="shared" ref="L9:L19" si="0">SUM(E9:K9)</f>
        <v>1219.3699999999999</v>
      </c>
      <c r="O9"/>
    </row>
    <row r="10" spans="1:15" s="22" customFormat="1" ht="14.45" x14ac:dyDescent="0.3">
      <c r="A10" s="3">
        <v>42522</v>
      </c>
      <c r="B10" s="4" t="s">
        <v>20</v>
      </c>
      <c r="C10" s="5" t="s">
        <v>31</v>
      </c>
      <c r="D10" s="5"/>
      <c r="E10" s="10"/>
      <c r="F10" s="10"/>
      <c r="G10" s="10"/>
      <c r="H10" s="10"/>
      <c r="I10" s="10"/>
      <c r="J10" s="10">
        <v>4</v>
      </c>
      <c r="K10" s="10"/>
      <c r="L10" s="11">
        <f t="shared" si="0"/>
        <v>4</v>
      </c>
      <c r="M10"/>
      <c r="O10"/>
    </row>
    <row r="11" spans="1:15" s="22" customFormat="1" ht="14.45" x14ac:dyDescent="0.3">
      <c r="A11" s="3">
        <v>42523</v>
      </c>
      <c r="B11" s="4" t="s">
        <v>20</v>
      </c>
      <c r="C11" s="5" t="s">
        <v>32</v>
      </c>
      <c r="D11" s="5"/>
      <c r="E11" s="10"/>
      <c r="F11" s="10"/>
      <c r="G11" s="10"/>
      <c r="H11" s="10"/>
      <c r="I11" s="10"/>
      <c r="J11" s="10">
        <v>5</v>
      </c>
      <c r="K11" s="10"/>
      <c r="L11" s="11">
        <f t="shared" si="0"/>
        <v>5</v>
      </c>
      <c r="M11" t="s">
        <v>11</v>
      </c>
      <c r="O11"/>
    </row>
    <row r="12" spans="1:15" s="22" customFormat="1" ht="14.45" x14ac:dyDescent="0.3">
      <c r="A12" s="4"/>
      <c r="B12" s="4"/>
      <c r="C12" s="5"/>
      <c r="D12" s="5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/>
      <c r="O12"/>
    </row>
    <row r="13" spans="1:15" s="22" customFormat="1" ht="14.45" x14ac:dyDescent="0.3">
      <c r="A13" s="4"/>
      <c r="B13" s="4"/>
      <c r="C13" s="5"/>
      <c r="D13" s="5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/>
      <c r="O13"/>
    </row>
    <row r="14" spans="1:15" s="22" customFormat="1" ht="14.45" x14ac:dyDescent="0.3">
      <c r="A14" s="4"/>
      <c r="B14" s="4"/>
      <c r="C14" s="5"/>
      <c r="D14" s="5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/>
      <c r="O14"/>
    </row>
    <row r="15" spans="1:15" s="22" customFormat="1" ht="14.45" x14ac:dyDescent="0.3">
      <c r="A15" s="4"/>
      <c r="B15" s="4"/>
      <c r="C15" s="5"/>
      <c r="D15" s="5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/>
      <c r="O15"/>
    </row>
    <row r="16" spans="1:15" s="22" customFormat="1" ht="14.45" x14ac:dyDescent="0.3">
      <c r="A16" s="4"/>
      <c r="B16" s="4"/>
      <c r="C16" s="5"/>
      <c r="D16" s="5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/>
      <c r="O16"/>
    </row>
    <row r="17" spans="1:15" s="22" customFormat="1" ht="14.45" x14ac:dyDescent="0.3">
      <c r="A17" s="4"/>
      <c r="B17" s="4"/>
      <c r="C17" s="5"/>
      <c r="D17" s="5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/>
      <c r="O17"/>
    </row>
    <row r="18" spans="1:15" s="22" customFormat="1" ht="14.45" x14ac:dyDescent="0.3">
      <c r="A18" s="4"/>
      <c r="B18" s="4"/>
      <c r="C18" s="5"/>
      <c r="D18" s="5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/>
      <c r="O18"/>
    </row>
    <row r="19" spans="1:15" ht="14.45" x14ac:dyDescent="0.3">
      <c r="A19" s="4"/>
      <c r="B19" s="4"/>
      <c r="C19" s="5"/>
      <c r="D19" s="5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"/>
      <c r="O19"/>
    </row>
    <row r="20" spans="1:15" ht="14.45" x14ac:dyDescent="0.3">
      <c r="A20" s="17"/>
      <c r="B20" s="18"/>
      <c r="C20" s="18"/>
      <c r="D20" s="18"/>
      <c r="E20" s="12">
        <f t="shared" ref="E20:L20" si="1">SUM(E9:E19)</f>
        <v>464.65</v>
      </c>
      <c r="F20" s="12">
        <f t="shared" si="1"/>
        <v>241.5</v>
      </c>
      <c r="G20" s="12">
        <f t="shared" si="1"/>
        <v>160</v>
      </c>
      <c r="H20" s="12">
        <f t="shared" si="1"/>
        <v>18.72</v>
      </c>
      <c r="I20" s="12">
        <f t="shared" si="1"/>
        <v>0</v>
      </c>
      <c r="J20" s="12">
        <f t="shared" si="1"/>
        <v>81</v>
      </c>
      <c r="K20" s="12">
        <f t="shared" si="1"/>
        <v>262.5</v>
      </c>
      <c r="L20" s="12">
        <f t="shared" si="1"/>
        <v>1228.3699999999999</v>
      </c>
    </row>
    <row r="21" spans="1:15" ht="14.45" x14ac:dyDescent="0.3">
      <c r="L21" s="2"/>
    </row>
    <row r="22" spans="1:15" x14ac:dyDescent="0.25">
      <c r="A22" s="7" t="s">
        <v>15</v>
      </c>
      <c r="L22" s="2"/>
    </row>
    <row r="23" spans="1:15" x14ac:dyDescent="0.25">
      <c r="A23" s="7" t="s">
        <v>17</v>
      </c>
      <c r="L23" s="2"/>
    </row>
    <row r="24" spans="1:15" x14ac:dyDescent="0.25">
      <c r="A24" s="7" t="s">
        <v>18</v>
      </c>
      <c r="L24" s="2"/>
    </row>
    <row r="25" spans="1:15" x14ac:dyDescent="0.25">
      <c r="L25" s="2"/>
    </row>
    <row r="26" spans="1:15" x14ac:dyDescent="0.25">
      <c r="L26" s="2"/>
    </row>
    <row r="27" spans="1:15" x14ac:dyDescent="0.25">
      <c r="L27" s="2"/>
    </row>
  </sheetData>
  <sheetProtection password="801C" sheet="1" objects="1" scenarios="1"/>
  <pageMargins left="0.45" right="0.45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zoomScaleNormal="100" workbookViewId="0">
      <selection activeCell="N40" sqref="N40"/>
    </sheetView>
  </sheetViews>
  <sheetFormatPr defaultColWidth="9.140625" defaultRowHeight="15" x14ac:dyDescent="0.25"/>
  <cols>
    <col min="1" max="1" width="19.5703125" customWidth="1"/>
    <col min="2" max="2" width="16.7109375" customWidth="1"/>
    <col min="3" max="3" width="29.7109375" customWidth="1"/>
    <col min="4" max="4" width="33.7109375" customWidth="1"/>
    <col min="5" max="11" width="10.7109375" customWidth="1"/>
    <col min="12" max="12" width="11.5703125" bestFit="1" customWidth="1"/>
    <col min="13" max="13" width="23.140625" hidden="1" customWidth="1"/>
    <col min="14" max="16384" width="9.140625" style="21"/>
  </cols>
  <sheetData>
    <row r="2" spans="1:14" x14ac:dyDescent="0.25">
      <c r="D2" s="8" t="s">
        <v>49</v>
      </c>
      <c r="E2" s="8"/>
      <c r="F2" s="8"/>
      <c r="G2" s="8"/>
      <c r="H2" s="8"/>
      <c r="I2" s="8"/>
      <c r="J2" s="8"/>
      <c r="K2" s="8"/>
      <c r="L2" s="8"/>
      <c r="M2" s="8"/>
      <c r="N2" s="20"/>
    </row>
    <row r="3" spans="1:14" x14ac:dyDescent="0.25">
      <c r="D3" s="8" t="s">
        <v>19</v>
      </c>
      <c r="E3" s="21"/>
      <c r="F3" s="8"/>
      <c r="G3" s="8"/>
      <c r="H3" s="8"/>
      <c r="I3" s="8"/>
      <c r="J3" s="8"/>
      <c r="K3" s="8"/>
      <c r="L3" s="8"/>
      <c r="M3" s="8"/>
      <c r="N3" s="20"/>
    </row>
    <row r="5" spans="1:14" ht="21" customHeight="1" x14ac:dyDescent="0.25">
      <c r="C5" s="13" t="s">
        <v>13</v>
      </c>
      <c r="D5" s="16" t="s">
        <v>22</v>
      </c>
    </row>
    <row r="6" spans="1:14" x14ac:dyDescent="0.25">
      <c r="C6" s="14" t="s">
        <v>14</v>
      </c>
      <c r="D6" s="15" t="s">
        <v>23</v>
      </c>
    </row>
    <row r="8" spans="1:14" x14ac:dyDescent="0.25">
      <c r="A8" s="9" t="s">
        <v>0</v>
      </c>
      <c r="B8" s="9" t="s">
        <v>1</v>
      </c>
      <c r="C8" s="9" t="s">
        <v>2</v>
      </c>
      <c r="D8" s="9" t="s">
        <v>3</v>
      </c>
      <c r="E8" s="19" t="s">
        <v>4</v>
      </c>
      <c r="F8" s="19" t="s">
        <v>5</v>
      </c>
      <c r="G8" s="19" t="s">
        <v>10</v>
      </c>
      <c r="H8" s="19" t="s">
        <v>6</v>
      </c>
      <c r="I8" s="19" t="s">
        <v>16</v>
      </c>
      <c r="J8" s="19" t="s">
        <v>9</v>
      </c>
      <c r="K8" s="19" t="s">
        <v>7</v>
      </c>
      <c r="L8" s="19" t="s">
        <v>8</v>
      </c>
    </row>
    <row r="9" spans="1:14" ht="14.45" x14ac:dyDescent="0.3">
      <c r="A9" s="3">
        <v>42524</v>
      </c>
      <c r="B9" s="4" t="s">
        <v>20</v>
      </c>
      <c r="C9" s="5" t="s">
        <v>38</v>
      </c>
      <c r="D9" s="5" t="s">
        <v>39</v>
      </c>
      <c r="E9" s="10"/>
      <c r="F9" s="10"/>
      <c r="G9" s="10"/>
      <c r="H9" s="10">
        <v>22.97</v>
      </c>
      <c r="I9" s="10"/>
      <c r="J9" s="10"/>
      <c r="K9" s="10"/>
      <c r="L9" s="11">
        <f>SUM(E9:K9)</f>
        <v>22.97</v>
      </c>
    </row>
    <row r="10" spans="1:14" ht="14.45" x14ac:dyDescent="0.3">
      <c r="A10" s="3">
        <v>42542</v>
      </c>
      <c r="B10" s="4" t="s">
        <v>20</v>
      </c>
      <c r="C10" s="5" t="s">
        <v>40</v>
      </c>
      <c r="D10" s="5"/>
      <c r="E10" s="10"/>
      <c r="F10" s="10"/>
      <c r="G10" s="10"/>
      <c r="H10" s="10"/>
      <c r="I10" s="10"/>
      <c r="J10" s="10">
        <v>3</v>
      </c>
      <c r="K10" s="10"/>
      <c r="L10" s="11">
        <f>SUM(E10:K10)</f>
        <v>3</v>
      </c>
    </row>
    <row r="11" spans="1:14" ht="14.45" x14ac:dyDescent="0.3">
      <c r="A11" s="6">
        <v>42542</v>
      </c>
      <c r="B11" s="4" t="s">
        <v>20</v>
      </c>
      <c r="C11" s="5" t="s">
        <v>41</v>
      </c>
      <c r="D11" s="5"/>
      <c r="E11" s="10"/>
      <c r="F11" s="10"/>
      <c r="G11" s="10"/>
      <c r="H11" s="10"/>
      <c r="I11" s="10"/>
      <c r="J11" s="10">
        <v>8</v>
      </c>
      <c r="K11" s="10"/>
      <c r="L11" s="11">
        <f>SUM(E11:K11)</f>
        <v>8</v>
      </c>
    </row>
    <row r="12" spans="1:14" ht="14.45" x14ac:dyDescent="0.3">
      <c r="A12" s="6">
        <v>42545</v>
      </c>
      <c r="B12" s="4" t="s">
        <v>20</v>
      </c>
      <c r="C12" s="5" t="s">
        <v>38</v>
      </c>
      <c r="D12" s="5" t="s">
        <v>39</v>
      </c>
      <c r="E12" s="10"/>
      <c r="F12" s="10"/>
      <c r="G12" s="10"/>
      <c r="H12" s="10">
        <v>9.25</v>
      </c>
      <c r="I12" s="10"/>
      <c r="J12" s="10"/>
      <c r="K12" s="10"/>
      <c r="L12" s="11">
        <f t="shared" ref="L12:L15" si="0">SUM(E12:K12)</f>
        <v>9.25</v>
      </c>
    </row>
    <row r="13" spans="1:14" ht="43.15" x14ac:dyDescent="0.3">
      <c r="A13" s="6" t="s">
        <v>42</v>
      </c>
      <c r="B13" s="4" t="s">
        <v>43</v>
      </c>
      <c r="C13" s="5" t="s">
        <v>44</v>
      </c>
      <c r="D13" s="5"/>
      <c r="E13" s="10">
        <f>401.6+31.5</f>
        <v>433.1</v>
      </c>
      <c r="F13" s="10">
        <v>370.12</v>
      </c>
      <c r="G13" s="10">
        <f>50+36.5+24</f>
        <v>110.5</v>
      </c>
      <c r="H13" s="10">
        <v>50</v>
      </c>
      <c r="I13" s="10"/>
      <c r="J13" s="10"/>
      <c r="K13" s="10">
        <v>220</v>
      </c>
      <c r="L13" s="11">
        <f t="shared" si="0"/>
        <v>1183.72</v>
      </c>
    </row>
    <row r="14" spans="1:14" ht="28.9" x14ac:dyDescent="0.3">
      <c r="A14" s="6" t="s">
        <v>46</v>
      </c>
      <c r="B14" s="4" t="s">
        <v>47</v>
      </c>
      <c r="C14" s="5" t="s">
        <v>48</v>
      </c>
      <c r="D14" s="5" t="s">
        <v>50</v>
      </c>
      <c r="E14" s="10">
        <v>786.08</v>
      </c>
      <c r="F14" s="10">
        <f>719.32+1098.29</f>
        <v>1817.6100000000001</v>
      </c>
      <c r="G14" s="10">
        <f>89.85+100.63</f>
        <v>190.48</v>
      </c>
      <c r="H14" s="10">
        <f>20+45+45+45+45+45</f>
        <v>245</v>
      </c>
      <c r="I14" s="10"/>
      <c r="J14" s="10"/>
      <c r="K14" s="10">
        <v>566.14</v>
      </c>
      <c r="L14" s="11">
        <f t="shared" si="0"/>
        <v>3605.31</v>
      </c>
    </row>
    <row r="15" spans="1:14" s="22" customFormat="1" ht="14.45" x14ac:dyDescent="0.3">
      <c r="A15" s="6"/>
      <c r="B15" s="4"/>
      <c r="C15" s="5"/>
      <c r="D15" s="5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/>
    </row>
    <row r="16" spans="1:14" ht="14.45" x14ac:dyDescent="0.3">
      <c r="A16" s="17"/>
      <c r="B16" s="18"/>
      <c r="C16" s="18"/>
      <c r="D16" s="18"/>
      <c r="E16" s="12">
        <f t="shared" ref="E16:L16" si="1">SUM(E9:E15)</f>
        <v>1219.18</v>
      </c>
      <c r="F16" s="12">
        <f t="shared" si="1"/>
        <v>2187.73</v>
      </c>
      <c r="G16" s="12">
        <f t="shared" si="1"/>
        <v>300.98</v>
      </c>
      <c r="H16" s="12">
        <f t="shared" si="1"/>
        <v>327.22000000000003</v>
      </c>
      <c r="I16" s="12">
        <f t="shared" si="1"/>
        <v>0</v>
      </c>
      <c r="J16" s="12">
        <f t="shared" si="1"/>
        <v>11</v>
      </c>
      <c r="K16" s="12">
        <f t="shared" si="1"/>
        <v>786.14</v>
      </c>
      <c r="L16" s="12">
        <f t="shared" si="1"/>
        <v>4832.25</v>
      </c>
    </row>
    <row r="17" spans="1:12" ht="14.45" x14ac:dyDescent="0.3">
      <c r="L17" s="2"/>
    </row>
    <row r="18" spans="1:12" ht="14.45" x14ac:dyDescent="0.3">
      <c r="A18" s="7" t="s">
        <v>15</v>
      </c>
      <c r="L18" s="2"/>
    </row>
    <row r="19" spans="1:12" ht="14.45" x14ac:dyDescent="0.3">
      <c r="A19" s="7" t="s">
        <v>17</v>
      </c>
      <c r="L19" s="2"/>
    </row>
    <row r="20" spans="1:12" ht="14.45" x14ac:dyDescent="0.3">
      <c r="A20" s="7" t="s">
        <v>18</v>
      </c>
      <c r="L20" s="2"/>
    </row>
    <row r="21" spans="1:12" x14ac:dyDescent="0.25">
      <c r="L21" s="2"/>
    </row>
    <row r="22" spans="1:12" x14ac:dyDescent="0.25">
      <c r="L22" s="2"/>
    </row>
    <row r="23" spans="1:12" x14ac:dyDescent="0.25">
      <c r="L23" s="2"/>
    </row>
  </sheetData>
  <sheetProtection password="801C" sheet="1" objects="1" scenarios="1"/>
  <pageMargins left="0.45" right="0.45" top="0.75" bottom="0.75" header="0.3" footer="0.3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Annette</vt:lpstr>
      <vt:lpstr>Neil</vt:lpstr>
      <vt:lpstr>Laurel</vt:lpstr>
      <vt:lpstr>Mike</vt:lpstr>
      <vt:lpstr>Jino</vt:lpstr>
      <vt:lpstr>Sheet1</vt:lpstr>
      <vt:lpstr>Annette!Print_Area</vt:lpstr>
      <vt:lpstr>Jino!Print_Area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Horch</dc:creator>
  <cp:lastModifiedBy>Hilda Malchuk</cp:lastModifiedBy>
  <cp:lastPrinted>2016-10-19T20:12:30Z</cp:lastPrinted>
  <dcterms:created xsi:type="dcterms:W3CDTF">2015-07-13T20:11:36Z</dcterms:created>
  <dcterms:modified xsi:type="dcterms:W3CDTF">2016-10-20T17:28:51Z</dcterms:modified>
</cp:coreProperties>
</file>